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<sst xmlns="http://schemas.openxmlformats.org/spreadsheetml/2006/main" count="61" uniqueCount="61">
  <si>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</si>
  <si>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</si>
  <si>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</si>
  <si>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</si>
  <si>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</si>
  <si>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</si>
  <si>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</si>
  <si>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</si>
  <si>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</si>
  <si>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</si>
  <si>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</si>
  <si>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</si>
  <si>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</si>
  <si>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</si>
  <si>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</si>
  <si>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</si>
  <si>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</si>
  <si>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</si>
  <si>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</si>
  <si>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</si>
  <si>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</si>
  <si>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</si>
  <si>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</si>
  <si>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</si>
  <si>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</si>
  <si>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</si>
  <si>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</si>
  <si>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</si>
  <si>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</si>
  <si>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</si>
  <si>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</si>
  <si>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</si>
  <si>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</si>
  <si>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</si>
  <si>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</si>
  <si>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</si>
  <si>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</si>
  <si>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</si>
  <si>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</si>
  <si>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</si>
  <si>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</si>
  <si>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Дианэт</t>
  </si>
  <si>
    <t>9 этажный панельный дом</t>
  </si>
  <si>
    <t>Страхование лифтов</t>
  </si>
  <si>
    <t>Ремонт межпанельных швов 30м</t>
  </si>
  <si>
    <t>Замена контейнеров 2 шт</t>
  </si>
  <si>
    <t>Ремонт асфальтового покрытия 10м2</t>
  </si>
  <si>
    <t>Восстановление теплоизоляции на трубопроводе 310м</t>
  </si>
  <si>
    <t>Спил деревьев 3шт</t>
  </si>
  <si>
    <t>2.13</t>
  </si>
  <si>
    <t>2.14</t>
  </si>
  <si>
    <t>2.15</t>
  </si>
  <si>
    <t>Запсибтранстелеком</t>
  </si>
  <si>
    <t>Оранжевый слон</t>
  </si>
  <si>
    <t>ПроДвижение</t>
  </si>
  <si>
    <t>Задоженность (-), переплата (+) посостоянию на 01.11.2015</t>
  </si>
  <si>
    <t>Предлагаемый план работ и услуг по содержанию и ремонту общего имущества МКД на 2016 год по адресу:                                          Кавалерийская 3 / В.Кащеевой 20</t>
  </si>
  <si>
    <t>Ремонт фасада (окраска цоколя) 100м2</t>
  </si>
  <si>
    <t xml:space="preserve">Ремонт арки </t>
  </si>
  <si>
    <t>Ремонт подъездов 2 шт (только материал)</t>
  </si>
  <si>
    <t>Ремонт кровли 48м2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</si>
</sst>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B16" sqref="B16"/>
    </sheetView>
  </sheetViews>
  <sheetFormatPr defaultColWidth="8.8515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7" customWidth="1"/>
    <col min="7" max="16384" width="8.8515625" style="8" customWidth="1"/>
  </cols>
  <sheetData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9"/>
      <c r="C3" s="10"/>
      <c r="D3" s="10"/>
      <c r="E3" s="10"/>
    </row>
    <row r="4" spans="2:5" ht="15">
      <c r="B4" s="11" t="s">
        <v>0</v>
      </c>
      <c r="C4" s="51" t="s">
        <v>42</v>
      </c>
      <c r="D4" s="52"/>
      <c r="E4" s="52"/>
    </row>
    <row r="5" spans="2:5" ht="15">
      <c r="B5" s="11" t="s">
        <v>1</v>
      </c>
      <c r="C5" s="53">
        <v>11</v>
      </c>
      <c r="D5" s="54"/>
      <c r="E5" s="54"/>
    </row>
    <row r="6" spans="2:5" ht="15">
      <c r="B6" s="12" t="s">
        <v>2</v>
      </c>
      <c r="C6" s="53">
        <v>21475.42</v>
      </c>
      <c r="D6" s="54"/>
      <c r="E6" s="54"/>
    </row>
    <row r="7" spans="2:5" ht="15.75">
      <c r="B7" s="9"/>
      <c r="C7" s="10"/>
      <c r="D7" s="10"/>
      <c r="E7" s="10"/>
    </row>
    <row r="8" ht="15">
      <c r="D8" s="6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3" t="s">
        <v>4</v>
      </c>
      <c r="B10" s="14" t="s">
        <v>5</v>
      </c>
      <c r="C10" s="15" t="s">
        <v>35</v>
      </c>
      <c r="D10" s="16" t="s">
        <v>6</v>
      </c>
      <c r="E10" s="15" t="s">
        <v>34</v>
      </c>
      <c r="F10" s="42" t="s">
        <v>55</v>
      </c>
    </row>
    <row r="11" spans="1:6" ht="27" customHeight="1">
      <c r="A11" s="17" t="s">
        <v>7</v>
      </c>
      <c r="B11" s="18" t="s">
        <v>33</v>
      </c>
      <c r="C11" s="19">
        <f>D11*C6</f>
        <v>99645.94879999998</v>
      </c>
      <c r="D11" s="19">
        <v>4.64</v>
      </c>
      <c r="E11" s="5">
        <f>C11*12</f>
        <v>1195751.3855999997</v>
      </c>
      <c r="F11" s="55">
        <v>-280036.2</v>
      </c>
    </row>
    <row r="12" spans="1:6" ht="27" customHeight="1">
      <c r="A12" s="20" t="s">
        <v>8</v>
      </c>
      <c r="B12" s="21" t="s">
        <v>9</v>
      </c>
      <c r="C12" s="5"/>
      <c r="D12" s="5"/>
      <c r="E12" s="5"/>
      <c r="F12" s="56"/>
    </row>
    <row r="13" spans="1:6" ht="18.75">
      <c r="A13" s="22" t="s">
        <v>10</v>
      </c>
      <c r="B13" s="4" t="s">
        <v>11</v>
      </c>
      <c r="C13" s="5">
        <f>0.47*C6</f>
        <v>10093.4474</v>
      </c>
      <c r="D13" s="5">
        <v>0.47</v>
      </c>
      <c r="E13" s="5">
        <f>C13*12</f>
        <v>121121.3688</v>
      </c>
      <c r="F13" s="56"/>
    </row>
    <row r="14" spans="1:6" ht="19.5" customHeight="1">
      <c r="A14" s="22" t="s">
        <v>12</v>
      </c>
      <c r="B14" s="4" t="s">
        <v>36</v>
      </c>
      <c r="C14" s="5">
        <f>1350*2</f>
        <v>2700</v>
      </c>
      <c r="D14" s="5">
        <f>C14/C6</f>
        <v>0.1257251313361974</v>
      </c>
      <c r="E14" s="5">
        <f>C14*12</f>
        <v>32400</v>
      </c>
      <c r="F14" s="56"/>
    </row>
    <row r="15" spans="1:6" ht="20.25" customHeight="1">
      <c r="A15" s="22" t="s">
        <v>13</v>
      </c>
      <c r="B15" s="4" t="s">
        <v>43</v>
      </c>
      <c r="C15" s="5">
        <f aca="true" t="shared" si="0" ref="C15:C22">E15/12</f>
        <v>305.25</v>
      </c>
      <c r="D15" s="5">
        <f>C15/C6</f>
        <v>0.014213924570508983</v>
      </c>
      <c r="E15" s="5">
        <f>11*333</f>
        <v>3663</v>
      </c>
      <c r="F15" s="56"/>
    </row>
    <row r="16" spans="1:6" ht="18.75">
      <c r="A16" s="2" t="s">
        <v>14</v>
      </c>
      <c r="B16" s="1" t="s">
        <v>60</v>
      </c>
      <c r="C16" s="5">
        <f t="shared" si="0"/>
        <v>3250</v>
      </c>
      <c r="D16" s="5">
        <f>C16/C6</f>
        <v>0.15133580623801537</v>
      </c>
      <c r="E16" s="3">
        <v>39000</v>
      </c>
      <c r="F16" s="56"/>
    </row>
    <row r="17" spans="1:6" ht="18.75">
      <c r="A17" s="2" t="s">
        <v>15</v>
      </c>
      <c r="B17" s="1" t="s">
        <v>58</v>
      </c>
      <c r="C17" s="5">
        <f t="shared" si="0"/>
        <v>2083.3333333333335</v>
      </c>
      <c r="D17" s="5">
        <f>C17/C6</f>
        <v>0.09701013220385601</v>
      </c>
      <c r="E17" s="3">
        <v>25000</v>
      </c>
      <c r="F17" s="56"/>
    </row>
    <row r="18" spans="1:6" ht="18.75">
      <c r="A18" s="2" t="s">
        <v>16</v>
      </c>
      <c r="B18" s="1"/>
      <c r="C18" s="5">
        <f t="shared" si="0"/>
        <v>0</v>
      </c>
      <c r="D18" s="5">
        <f>C18/C6</f>
        <v>0</v>
      </c>
      <c r="E18" s="3"/>
      <c r="F18" s="56"/>
    </row>
    <row r="19" spans="1:6" ht="18.75">
      <c r="A19" s="2" t="s">
        <v>17</v>
      </c>
      <c r="B19" s="1" t="s">
        <v>44</v>
      </c>
      <c r="C19" s="5">
        <f t="shared" si="0"/>
        <v>0</v>
      </c>
      <c r="D19" s="5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57</v>
      </c>
      <c r="C20" s="5">
        <f t="shared" si="0"/>
        <v>0</v>
      </c>
      <c r="D20" s="5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59</v>
      </c>
      <c r="C21" s="5">
        <f t="shared" si="0"/>
        <v>8333.333333333334</v>
      </c>
      <c r="D21" s="5">
        <f>C21/C6</f>
        <v>0.38804052881542406</v>
      </c>
      <c r="E21" s="3">
        <v>100000</v>
      </c>
      <c r="F21" s="56"/>
    </row>
    <row r="22" spans="1:6" ht="18.75">
      <c r="A22" s="2" t="s">
        <v>20</v>
      </c>
      <c r="B22" s="1"/>
      <c r="C22" s="5">
        <f t="shared" si="0"/>
        <v>0</v>
      </c>
      <c r="D22" s="5">
        <f>C22/C6</f>
        <v>0</v>
      </c>
      <c r="E22" s="3"/>
      <c r="F22" s="56"/>
    </row>
    <row r="23" spans="1:6" ht="18.75">
      <c r="A23" s="2" t="s">
        <v>28</v>
      </c>
      <c r="B23" s="1"/>
      <c r="C23" s="5">
        <f aca="true" t="shared" si="1" ref="C23:C28">E23/12</f>
        <v>0</v>
      </c>
      <c r="D23" s="5">
        <f>C23/C6</f>
        <v>0</v>
      </c>
      <c r="E23" s="3"/>
      <c r="F23" s="56"/>
    </row>
    <row r="24" spans="1:6" ht="18.75">
      <c r="A24" s="2" t="s">
        <v>39</v>
      </c>
      <c r="B24" s="1" t="s">
        <v>45</v>
      </c>
      <c r="C24" s="5">
        <f t="shared" si="1"/>
        <v>1333.3333333333333</v>
      </c>
      <c r="D24" s="5">
        <f>C24/C6</f>
        <v>0.06208648461046785</v>
      </c>
      <c r="E24" s="3">
        <f>2*8000</f>
        <v>16000</v>
      </c>
      <c r="F24" s="56"/>
    </row>
    <row r="25" spans="1:6" ht="18.75">
      <c r="A25" s="2" t="s">
        <v>49</v>
      </c>
      <c r="B25" s="1" t="s">
        <v>46</v>
      </c>
      <c r="C25" s="5">
        <f t="shared" si="1"/>
        <v>0</v>
      </c>
      <c r="D25" s="5">
        <f>C25/C6</f>
        <v>0</v>
      </c>
      <c r="E25" s="3">
        <v>0</v>
      </c>
      <c r="F25" s="56"/>
    </row>
    <row r="26" spans="1:6" ht="37.5">
      <c r="A26" s="2" t="s">
        <v>50</v>
      </c>
      <c r="B26" s="1" t="s">
        <v>47</v>
      </c>
      <c r="C26" s="5">
        <f t="shared" si="1"/>
        <v>6250</v>
      </c>
      <c r="D26" s="5">
        <f>C26/C6</f>
        <v>0.29103039661156804</v>
      </c>
      <c r="E26" s="3">
        <v>75000</v>
      </c>
      <c r="F26" s="56"/>
    </row>
    <row r="27" spans="1:6" ht="18.75">
      <c r="A27" s="2" t="s">
        <v>51</v>
      </c>
      <c r="B27" s="1" t="s">
        <v>48</v>
      </c>
      <c r="C27" s="5">
        <f t="shared" si="1"/>
        <v>1000</v>
      </c>
      <c r="D27" s="5">
        <f>C27/C6</f>
        <v>0.04656486345785089</v>
      </c>
      <c r="E27" s="3">
        <f>3*4000</f>
        <v>12000</v>
      </c>
      <c r="F27" s="56"/>
    </row>
    <row r="28" spans="1:6" ht="18.75">
      <c r="A28" s="2"/>
      <c r="B28" s="1"/>
      <c r="C28" s="5">
        <f t="shared" si="1"/>
        <v>0</v>
      </c>
      <c r="D28" s="5">
        <f>C28/C6</f>
        <v>0</v>
      </c>
      <c r="E28" s="3"/>
      <c r="F28" s="56"/>
    </row>
    <row r="29" spans="1:6" ht="18.75">
      <c r="A29" s="22"/>
      <c r="B29" s="4" t="s">
        <v>21</v>
      </c>
      <c r="C29" s="19">
        <f>C23+C22+C21+C20+C19+C18+C17+C16+C15+C14+C13+C24+C25+C26+C27+C28</f>
        <v>35348.697400000005</v>
      </c>
      <c r="D29" s="19">
        <f>D23+D22+D21+D20+D19+D18+D17+D16+D15+D14+D13+D24+D25+D26+D27+D28</f>
        <v>1.6460072678438886</v>
      </c>
      <c r="E29" s="19">
        <f>E23+E22+E21+E20+E19+E18+E17+E16+E15+E14+E13+E24+E25+E26+E27+E28</f>
        <v>424184.3688</v>
      </c>
      <c r="F29" s="56"/>
    </row>
    <row r="30" spans="1:6" ht="37.5">
      <c r="A30" s="13" t="s">
        <v>22</v>
      </c>
      <c r="B30" s="23" t="s">
        <v>40</v>
      </c>
      <c r="C30" s="19">
        <f>D30*C6</f>
        <v>19113.123799999998</v>
      </c>
      <c r="D30" s="24">
        <f>ROUND((D29+D11)/84.6*12,2)</f>
        <v>0.89</v>
      </c>
      <c r="E30" s="19">
        <f>D30*12*C6</f>
        <v>229357.48559999999</v>
      </c>
      <c r="F30" s="56"/>
    </row>
    <row r="31" spans="1:6" ht="37.5">
      <c r="A31" s="25" t="s">
        <v>23</v>
      </c>
      <c r="B31" s="26" t="s">
        <v>24</v>
      </c>
      <c r="C31" s="19">
        <f>ROUND((C29+C11)/84.5*3.5,2)</f>
        <v>5591.49</v>
      </c>
      <c r="D31" s="19">
        <f>C31/C6</f>
        <v>0.26036696837593865</v>
      </c>
      <c r="E31" s="19">
        <f>ROUND((E29+E11)/84.5*3.5,2)</f>
        <v>67097.93</v>
      </c>
      <c r="F31" s="56"/>
    </row>
    <row r="32" spans="1:6" ht="56.25">
      <c r="A32" s="25" t="s">
        <v>25</v>
      </c>
      <c r="B32" s="26" t="s">
        <v>26</v>
      </c>
      <c r="C32" s="27"/>
      <c r="D32" s="5">
        <f>C32/C6</f>
        <v>0</v>
      </c>
      <c r="E32" s="27">
        <f>C32*12</f>
        <v>0</v>
      </c>
      <c r="F32" s="56"/>
    </row>
    <row r="33" spans="1:6" ht="18.75">
      <c r="A33" s="22"/>
      <c r="B33" s="26" t="s">
        <v>27</v>
      </c>
      <c r="C33" s="19"/>
      <c r="D33" s="19">
        <f>D31+D30+D29+D11+D32</f>
        <v>7.436374236219827</v>
      </c>
      <c r="E33" s="19"/>
      <c r="F33" s="57"/>
    </row>
    <row r="34" spans="1:6" ht="18.75">
      <c r="A34" s="22"/>
      <c r="B34" s="43" t="s">
        <v>38</v>
      </c>
      <c r="C34" s="44"/>
      <c r="D34" s="19">
        <f>-(F11+D36)/C6/12+D33</f>
        <v>8.497588250505306</v>
      </c>
      <c r="E34" s="19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6556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7450</v>
      </c>
      <c r="D38" s="36"/>
      <c r="E38" s="36"/>
      <c r="F38" s="37"/>
    </row>
    <row r="39" spans="1:6" ht="18">
      <c r="A39" s="33"/>
      <c r="B39" s="38" t="s">
        <v>53</v>
      </c>
      <c r="C39" s="39">
        <v>550</v>
      </c>
      <c r="D39" s="36"/>
      <c r="E39" s="36"/>
      <c r="F39" s="37"/>
    </row>
    <row r="40" spans="1:6" ht="18">
      <c r="A40" s="33"/>
      <c r="B40" s="38" t="s">
        <v>54</v>
      </c>
      <c r="C40" s="39">
        <v>550</v>
      </c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5100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41</v>
      </c>
      <c r="C44" s="39">
        <v>400</v>
      </c>
      <c r="D44" s="36"/>
      <c r="E44" s="36"/>
      <c r="F44" s="37"/>
    </row>
    <row r="45" spans="1:6" ht="18">
      <c r="A45" s="33"/>
      <c r="B45" s="38" t="s">
        <v>52</v>
      </c>
      <c r="C45" s="39">
        <v>500</v>
      </c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2015-12-23T03:11:40Z</dcterms:modified>
  <cp:category/>
  <cp:version/>
  <cp:contentType/>
  <cp:contentStatus/>
</cp:coreProperties>
</file>